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xx/Desktop/papers/0_diseases/0_convid-19/1_Covid_addiction/new/toPublish/"/>
    </mc:Choice>
  </mc:AlternateContent>
  <xr:revisionPtr revIDLastSave="0" documentId="13_ncr:1_{35C7C5B4-9F75-E344-BAC8-7B062508C8A3}" xr6:coauthVersionLast="36" xr6:coauthVersionMax="36" xr10:uidLastSave="{00000000-0000-0000-0000-000000000000}"/>
  <bookViews>
    <workbookView xWindow="5120" yWindow="460" windowWidth="23680" windowHeight="17540" activeTab="3" xr2:uid="{00000000-000D-0000-FFFF-FFFF00000000}"/>
  </bookViews>
  <sheets>
    <sheet name="death" sheetId="3" r:id="rId1"/>
    <sheet name="hospital" sheetId="4" r:id="rId2"/>
    <sheet name="ICU" sheetId="5" r:id="rId3"/>
    <sheet name="ER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C3" i="6"/>
  <c r="C2" i="6"/>
  <c r="B3" i="6"/>
  <c r="B2" i="6"/>
  <c r="D3" i="5"/>
  <c r="D2" i="5"/>
  <c r="C2" i="5"/>
  <c r="B3" i="5"/>
  <c r="B2" i="5"/>
  <c r="D3" i="4"/>
  <c r="D2" i="4"/>
  <c r="C3" i="4"/>
  <c r="C2" i="4"/>
  <c r="B2" i="4"/>
  <c r="B3" i="4"/>
  <c r="D2" i="6"/>
  <c r="C3" i="5"/>
  <c r="D3" i="3"/>
  <c r="D2" i="3"/>
  <c r="C2" i="3"/>
  <c r="C3" i="3"/>
  <c r="B3" i="3"/>
  <c r="B2" i="3"/>
</calcChain>
</file>

<file path=xl/sharedStrings.xml><?xml version="1.0" encoding="utf-8"?>
<sst xmlns="http://schemas.openxmlformats.org/spreadsheetml/2006/main" count="22" uniqueCount="6">
  <si>
    <t>COVID-19</t>
  </si>
  <si>
    <t>COVID-19 + All SUD</t>
  </si>
  <si>
    <t>COVID-19 + Recent SUD</t>
  </si>
  <si>
    <t>60/610</t>
  </si>
  <si>
    <t>African American</t>
  </si>
  <si>
    <t>Caucasian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</si>
</sst>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FFC66-9F2D-9048-B07C-CA96B2885F19}">
  <dimension ref="A1:H3"/>
  <sheetViews>
    <sheetView showFormulas="1" workbookViewId="0">
      <selection activeCell="B2" sqref="B2:D3"/>
    </sheetView>
  </sheetViews>
  <sheetFormatPr baseColWidth="10" defaultColWidth="11.1640625" defaultRowHeight="16" x14ac:dyDescent="0.2"/>
  <cols>
    <col min="1" max="1" width="18" customWidth="1"/>
    <col min="2" max="2" width="10.83203125" customWidth="1"/>
    <col min="7" max="7" width="11.6640625" bestFit="1" customWidth="1"/>
  </cols>
  <sheetData>
    <row r="1" spans="1:8" x14ac:dyDescent="0.2">
      <c r="B1" t="s">
        <v>0</v>
      </c>
      <c r="C1" t="s">
        <v>1</v>
      </c>
      <c r="D1" t="s">
        <v>2</v>
      </c>
    </row>
    <row r="2" spans="1:8" x14ac:dyDescent="0.2">
      <c r="A2" t="s">
        <v>4</v>
      </c>
      <c r="B2" s="1">
        <f>410/5470</f>
        <v>7.4954296160877509E-2</v>
      </c>
      <c r="C2" s="1">
        <f>100/770</f>
        <v>0.12987012987012986</v>
      </c>
      <c r="D2" s="1">
        <f>50/410</f>
        <v>0.12195121951219512</v>
      </c>
      <c r="E2" s="1"/>
      <c r="G2" s="2"/>
      <c r="H2" s="2"/>
    </row>
    <row r="3" spans="1:8" x14ac:dyDescent="0.2">
      <c r="A3" t="s">
        <v>5</v>
      </c>
      <c r="B3" s="1">
        <f>340/5500</f>
        <v>6.1818181818181821E-2</v>
      </c>
      <c r="C3" s="1">
        <f>90/1050</f>
        <v>8.5714285714285715E-2</v>
      </c>
      <c r="D3" s="1">
        <f>60/610</f>
        <v>9.8360655737704916E-2</v>
      </c>
      <c r="G3" s="2"/>
      <c r="H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04DF-EB26-0A4F-9BA9-00C22A98CF21}">
  <dimension ref="A1:H33"/>
  <sheetViews>
    <sheetView showFormulas="1" workbookViewId="0">
      <selection activeCell="B2" sqref="B2:D3"/>
    </sheetView>
  </sheetViews>
  <sheetFormatPr baseColWidth="10" defaultColWidth="11.1640625" defaultRowHeight="16" x14ac:dyDescent="0.2"/>
  <cols>
    <col min="1" max="1" width="11.83203125" bestFit="1" customWidth="1"/>
    <col min="2" max="2" width="10.83203125" customWidth="1"/>
    <col min="7" max="7" width="11.6640625" bestFit="1" customWidth="1"/>
  </cols>
  <sheetData>
    <row r="1" spans="1:8" x14ac:dyDescent="0.2">
      <c r="B1" t="s">
        <v>0</v>
      </c>
      <c r="C1" t="s">
        <v>1</v>
      </c>
      <c r="D1" t="s">
        <v>2</v>
      </c>
    </row>
    <row r="2" spans="1:8" x14ac:dyDescent="0.2">
      <c r="A2" t="s">
        <v>4</v>
      </c>
      <c r="B2" s="1">
        <f>2000/5470</f>
        <v>0.3656307129798903</v>
      </c>
      <c r="C2" s="1">
        <f>390/770</f>
        <v>0.50649350649350644</v>
      </c>
      <c r="D2" s="1">
        <f>220/410</f>
        <v>0.53658536585365857</v>
      </c>
      <c r="E2" s="1"/>
      <c r="G2" s="2"/>
      <c r="H2" s="2"/>
    </row>
    <row r="3" spans="1:8" x14ac:dyDescent="0.2">
      <c r="A3" t="s">
        <v>5</v>
      </c>
      <c r="B3" s="1">
        <f>1450/5500</f>
        <v>0.26363636363636361</v>
      </c>
      <c r="C3" s="1">
        <f>370/1050</f>
        <v>0.35238095238095241</v>
      </c>
      <c r="D3" s="1">
        <f>230/610</f>
        <v>0.37704918032786883</v>
      </c>
      <c r="G3" s="2"/>
      <c r="H3" s="2"/>
    </row>
    <row r="33" spans="1:1" x14ac:dyDescent="0.2">
      <c r="A33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6529-C6EE-BD4E-8603-5A7BB921704E}">
  <dimension ref="A1:H33"/>
  <sheetViews>
    <sheetView showFormulas="1" workbookViewId="0">
      <selection activeCell="C11" sqref="C11"/>
    </sheetView>
  </sheetViews>
  <sheetFormatPr baseColWidth="10" defaultColWidth="11.1640625" defaultRowHeight="16" x14ac:dyDescent="0.2"/>
  <cols>
    <col min="1" max="1" width="11.83203125" bestFit="1" customWidth="1"/>
    <col min="2" max="2" width="10.83203125" customWidth="1"/>
    <col min="7" max="7" width="11.6640625" bestFit="1" customWidth="1"/>
  </cols>
  <sheetData>
    <row r="1" spans="1:8" x14ac:dyDescent="0.2">
      <c r="B1" t="s">
        <v>0</v>
      </c>
      <c r="C1" t="s">
        <v>1</v>
      </c>
      <c r="D1" t="s">
        <v>2</v>
      </c>
    </row>
    <row r="2" spans="1:8" x14ac:dyDescent="0.2">
      <c r="A2" t="s">
        <v>4</v>
      </c>
      <c r="B2" s="1">
        <f>70/5470</f>
        <v>1.2797074954296161E-2</v>
      </c>
      <c r="C2" s="1">
        <f>40/770</f>
        <v>5.1948051948051951E-2</v>
      </c>
      <c r="D2" s="1">
        <f>30/410</f>
        <v>7.3170731707317069E-2</v>
      </c>
      <c r="E2" s="1"/>
      <c r="G2" s="2"/>
      <c r="H2" s="2"/>
    </row>
    <row r="3" spans="1:8" x14ac:dyDescent="0.2">
      <c r="A3" t="s">
        <v>5</v>
      </c>
      <c r="B3" s="1">
        <f>160/5500</f>
        <v>2.9090909090909091E-2</v>
      </c>
      <c r="C3" s="1">
        <f>90/1050</f>
        <v>8.5714285714285715E-2</v>
      </c>
      <c r="D3" s="1">
        <f>80/610</f>
        <v>0.13114754098360656</v>
      </c>
      <c r="G3" s="2"/>
      <c r="H3" s="2"/>
    </row>
    <row r="33" spans="1:1" x14ac:dyDescent="0.2">
      <c r="A33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739E-B1FD-3443-861F-9A706698910D}">
  <dimension ref="A1:H3"/>
  <sheetViews>
    <sheetView showFormulas="1" tabSelected="1" workbookViewId="0">
      <selection activeCell="B2" sqref="B2:D3"/>
    </sheetView>
  </sheetViews>
  <sheetFormatPr baseColWidth="10" defaultColWidth="11.1640625" defaultRowHeight="16" x14ac:dyDescent="0.2"/>
  <cols>
    <col min="1" max="1" width="11.83203125" bestFit="1" customWidth="1"/>
    <col min="2" max="2" width="10.83203125" customWidth="1"/>
    <col min="7" max="7" width="11.6640625" bestFit="1" customWidth="1"/>
  </cols>
  <sheetData>
    <row r="1" spans="1:8" x14ac:dyDescent="0.2">
      <c r="B1" t="s">
        <v>0</v>
      </c>
      <c r="C1" t="s">
        <v>1</v>
      </c>
      <c r="D1" t="s">
        <v>2</v>
      </c>
    </row>
    <row r="2" spans="1:8" x14ac:dyDescent="0.2">
      <c r="A2" t="s">
        <v>4</v>
      </c>
      <c r="B2" s="1">
        <f>160/5470</f>
        <v>2.9250457038391225E-2</v>
      </c>
      <c r="C2" s="1">
        <f>60/770</f>
        <v>7.792207792207792E-2</v>
      </c>
      <c r="D2" s="1">
        <f>50/410</f>
        <v>0.12195121951219512</v>
      </c>
      <c r="E2" s="1"/>
      <c r="G2" s="2"/>
      <c r="H2" s="2"/>
    </row>
    <row r="3" spans="1:8" x14ac:dyDescent="0.2">
      <c r="A3" t="s">
        <v>5</v>
      </c>
      <c r="B3" s="1">
        <f>460/5500</f>
        <v>8.3636363636363634E-2</v>
      </c>
      <c r="C3" s="1">
        <f>210/1050</f>
        <v>0.2</v>
      </c>
      <c r="D3" s="1">
        <f>190/610</f>
        <v>0.31147540983606559</v>
      </c>
      <c r="G3" s="2"/>
      <c r="H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death</vt:lpstr>
      <vt:lpstr>hospital</vt:lpstr>
      <vt:lpstr>ICU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2020-05-26T19:49:41Z</dcterms:created>
  <dcterms:modified xsi:type="dcterms:W3CDTF">2020-06-19T01:13:40Z</dcterms:modified>
</cp:coreProperties>
</file>